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8545" windowHeight="14625"/>
  </bookViews>
  <sheets>
    <sheet name="долг" sheetId="1" r:id="rId1"/>
    <sheet name="пошлина" sheetId="2" r:id="rId2"/>
  </sheets>
  <calcPr calcId="145621"/>
</workbook>
</file>

<file path=xl/calcChain.xml><?xml version="1.0" encoding="utf-8"?>
<calcChain xmlns="http://schemas.openxmlformats.org/spreadsheetml/2006/main">
  <c r="A77" i="1" l="1"/>
  <c r="B29" i="1" l="1"/>
  <c r="B59" i="1" l="1"/>
  <c r="B63" i="1"/>
  <c r="B64" i="1" s="1"/>
  <c r="B53" i="1"/>
  <c r="B54" i="1" s="1"/>
  <c r="B38" i="1" l="1"/>
  <c r="B37" i="1"/>
  <c r="B36" i="1"/>
  <c r="B28" i="1"/>
  <c r="B27" i="1"/>
  <c r="B10" i="1"/>
  <c r="B55" i="1" l="1"/>
  <c r="B70" i="1"/>
  <c r="B39" i="1"/>
  <c r="B40" i="1" s="1"/>
  <c r="B30" i="1"/>
  <c r="B31" i="1" s="1"/>
  <c r="B33" i="1" s="1"/>
  <c r="B65" i="1" l="1"/>
  <c r="B42" i="1"/>
  <c r="B71" i="1"/>
  <c r="B60" i="1"/>
  <c r="B72" i="1" l="1"/>
  <c r="B73" i="1" s="1"/>
  <c r="B8" i="2" s="1"/>
  <c r="B11" i="2" s="1"/>
  <c r="B14" i="2" s="1"/>
</calcChain>
</file>

<file path=xl/sharedStrings.xml><?xml version="1.0" encoding="utf-8"?>
<sst xmlns="http://schemas.openxmlformats.org/spreadsheetml/2006/main" count="63" uniqueCount="52">
  <si>
    <t>Дата подачи иска</t>
  </si>
  <si>
    <t>Ставка рефинансирования Центрального банка Российской Федерации (годовых)</t>
  </si>
  <si>
    <t>Дата, в которую обязательство эмитента должно было быть исполнено</t>
  </si>
  <si>
    <t>Расчет процентов за просрочку в соответствии со ст. 395 ГК РФ</t>
  </si>
  <si>
    <t>Количество дней просрочки</t>
  </si>
  <si>
    <t>Сумма процентов = сумма долга * дней просрочки * ставка рефинансирования / 36000</t>
  </si>
  <si>
    <t>ПРИЛОЖЕНИЕ</t>
  </si>
  <si>
    <t>к исковому заявлению о взыскании долга по облигационному</t>
  </si>
  <si>
    <t xml:space="preserve"> займу ОАО «Агропромышленная компания «ОГО»</t>
  </si>
  <si>
    <t>Расчет суммы долга за погашение Облигаций</t>
  </si>
  <si>
    <t>Дата начала 6-го купонного периода</t>
  </si>
  <si>
    <t>Размер процентной ставки 6-го купона, в процентах годовых</t>
  </si>
  <si>
    <t>Количество бумаг, шт.</t>
  </si>
  <si>
    <t>Длительность 6-го купонного периода, дней</t>
  </si>
  <si>
    <t>Сумма купонной выплаты по 6-му купону в расчете на одну Облигацию, в руб.</t>
  </si>
  <si>
    <t>Сумма процентов на дату подачи иска, руб.</t>
  </si>
  <si>
    <t>Итоговая сумма долга за погашение Облигаций, руб.</t>
  </si>
  <si>
    <t>В соответствии с п.9.3.1 Решения о выпуске ценных бумаг сумма выплат по купонам в расчете на одну Облигацию определяется по формуле:</t>
  </si>
  <si>
    <t>Расчет сумм накопленного купонного дохода</t>
  </si>
  <si>
    <t>j - порядковый номер купонного периода, j=1, 2, 3, 4, 5, 6;</t>
  </si>
  <si>
    <t>Кj - сумма купонной выплаты по каждой Облигации;</t>
  </si>
  <si>
    <t>Cj - размер процентной ставки по j-тому  купону;</t>
  </si>
  <si>
    <t>Nom - номинальная стоимость одной Облигации;</t>
  </si>
  <si>
    <t>Кj = Cj * Nom * (Tj2 - Tj1) / 365 / 100 %, где:</t>
  </si>
  <si>
    <t>Tj1 - дата начала купонного периода j-того  купона;</t>
  </si>
  <si>
    <t>Tj2 - дата окончания купонного периода j-того купона.</t>
  </si>
  <si>
    <t>Размер процентной ставки 5-го купона, в процентах годовых</t>
  </si>
  <si>
    <t>Номинальная стоимость одной Облигации, руб.</t>
  </si>
  <si>
    <t>Дата начала 5-го купонного периода</t>
  </si>
  <si>
    <t>Длительность 5-го купонного периода, дней</t>
  </si>
  <si>
    <t>Сумма купонной выплаты по 5-му купону в расчете на одну Облигацию, в руб.</t>
  </si>
  <si>
    <t>Итоговая сумма накопленного купонного дохода за период 5-го купона, руб.</t>
  </si>
  <si>
    <t>Итоговая сумма накопленного купонного дохода за период 6-го купона, руб.</t>
  </si>
  <si>
    <t>Проценты на сумму за погашение:</t>
  </si>
  <si>
    <t>Сумма процентов за пользование чужими денежными средствами</t>
  </si>
  <si>
    <t>Проценты на сумму 5-го купона:</t>
  </si>
  <si>
    <t>Проценты на сумму 6-го купона:</t>
  </si>
  <si>
    <t>Итого</t>
  </si>
  <si>
    <t>Сумма долга за погашение, руб.</t>
  </si>
  <si>
    <t>Сумма накопленного купонного дохода, руб.</t>
  </si>
  <si>
    <t>Общая сумма долга с учетом процентов за просрочку на дату подачи иска, руб.</t>
  </si>
  <si>
    <t>Дата окончания 5-го купонного периода</t>
  </si>
  <si>
    <t>Дата окончания 6-го купонного периода</t>
  </si>
  <si>
    <t>Количество бумаг на дату составления перечня владельцев, шт.</t>
  </si>
  <si>
    <t>Расчет суммы государственной пошлины</t>
  </si>
  <si>
    <t>Цена иска, руб.</t>
  </si>
  <si>
    <t>Базовая цена иска, руб.</t>
  </si>
  <si>
    <t>Размер гос.пошлины для базовой цены, руб.</t>
  </si>
  <si>
    <t>Превышение базовой цены, руб.</t>
  </si>
  <si>
    <t>Ставка от превышения, %</t>
  </si>
  <si>
    <t>Размер государственной пошлины</t>
  </si>
  <si>
    <t>Дата, в которую обязательство эмитента должно было быть исполнено (первый рабочий день после даты окончания купонного периода)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</si>
</sst>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 applyFill="1" applyBorder="1"/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0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right"/>
    </xf>
    <xf numFmtId="0" fontId="1" fillId="0" borderId="0" xfId="0" applyFont="1" applyBorder="1"/>
    <xf numFmtId="4" fontId="1" fillId="0" borderId="0" xfId="0" applyNumberFormat="1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0" borderId="1" xfId="0" applyBorder="1" applyAlignment="1">
      <alignment wrapText="1"/>
    </xf>
    <xf numFmtId="3" fontId="0" fillId="2" borderId="1" xfId="0" applyNumberFormat="1" applyFill="1" applyBorder="1"/>
    <xf numFmtId="14" fontId="0" fillId="2" borderId="1" xfId="0" applyNumberFormat="1" applyFill="1" applyBorder="1"/>
    <xf numFmtId="10" fontId="0" fillId="2" borderId="1" xfId="0" applyNumberForma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Border="1" applyAlignment="1">
      <alignment horizontal="center" vertical="top" wrapText="1" readingOrder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abSelected="1" zoomScale="120" zoomScaleNormal="120" workbookViewId="0">
      <selection activeCell="F8" sqref="F8"/>
    </sheetView>
  </sheetViews>
  <sheetFormatPr defaultRowHeight="15" x14ac:dyDescent="0.25"/>
  <cols>
    <col min="1" max="1" width="77.7109375" customWidth="1"/>
    <col min="2" max="2" width="11.28515625" customWidth="1"/>
  </cols>
  <sheetData>
    <row r="1" spans="1:2" ht="15.75" x14ac:dyDescent="0.25">
      <c r="A1" s="21" t="s">
        <v>6</v>
      </c>
      <c r="B1" s="21"/>
    </row>
    <row r="2" spans="1:2" ht="15.75" x14ac:dyDescent="0.25">
      <c r="A2" s="22" t="s">
        <v>7</v>
      </c>
      <c r="B2" s="22"/>
    </row>
    <row r="3" spans="1:2" ht="15.75" x14ac:dyDescent="0.25">
      <c r="A3" s="22" t="s">
        <v>8</v>
      </c>
      <c r="B3" s="22"/>
    </row>
    <row r="4" spans="1:2" ht="15.75" x14ac:dyDescent="0.25">
      <c r="A4" s="9"/>
      <c r="B4" s="9"/>
    </row>
    <row r="5" spans="1:2" ht="15.75" x14ac:dyDescent="0.25">
      <c r="A5" s="1"/>
      <c r="B5" s="1"/>
    </row>
    <row r="6" spans="1:2" ht="15.75" x14ac:dyDescent="0.25">
      <c r="A6" s="18" t="s">
        <v>9</v>
      </c>
      <c r="B6" s="18"/>
    </row>
    <row r="8" spans="1:2" x14ac:dyDescent="0.25">
      <c r="A8" s="3" t="s">
        <v>12</v>
      </c>
      <c r="B8" s="15">
        <v>300</v>
      </c>
    </row>
    <row r="9" spans="1:2" x14ac:dyDescent="0.25">
      <c r="A9" s="3" t="s">
        <v>27</v>
      </c>
      <c r="B9" s="5">
        <v>1000</v>
      </c>
    </row>
    <row r="10" spans="1:2" x14ac:dyDescent="0.25">
      <c r="A10" s="7" t="s">
        <v>16</v>
      </c>
      <c r="B10" s="8">
        <f>B8*B9</f>
        <v>300000</v>
      </c>
    </row>
    <row r="11" spans="1:2" x14ac:dyDescent="0.25">
      <c r="A11" s="10"/>
      <c r="B11" s="11"/>
    </row>
    <row r="13" spans="1:2" ht="15.75" x14ac:dyDescent="0.25">
      <c r="A13" s="18" t="s">
        <v>18</v>
      </c>
      <c r="B13" s="18"/>
    </row>
    <row r="14" spans="1:2" ht="15.75" x14ac:dyDescent="0.25">
      <c r="A14" s="19"/>
      <c r="B14" s="19"/>
    </row>
    <row r="15" spans="1:2" ht="31.5" customHeight="1" x14ac:dyDescent="0.25">
      <c r="A15" s="20" t="s">
        <v>17</v>
      </c>
      <c r="B15" s="20"/>
    </row>
    <row r="16" spans="1:2" ht="7.5" customHeight="1" x14ac:dyDescent="0.25">
      <c r="A16" s="20"/>
      <c r="B16" s="20"/>
    </row>
    <row r="17" spans="1:2" ht="15.75" x14ac:dyDescent="0.25">
      <c r="A17" s="23" t="s">
        <v>23</v>
      </c>
      <c r="B17" s="23"/>
    </row>
    <row r="18" spans="1:2" ht="7.5" customHeight="1" x14ac:dyDescent="0.25">
      <c r="A18" s="20"/>
      <c r="B18" s="20"/>
    </row>
    <row r="19" spans="1:2" ht="15.75" x14ac:dyDescent="0.25">
      <c r="A19" s="20" t="s">
        <v>19</v>
      </c>
      <c r="B19" s="20"/>
    </row>
    <row r="20" spans="1:2" ht="15.75" x14ac:dyDescent="0.25">
      <c r="A20" s="20" t="s">
        <v>20</v>
      </c>
      <c r="B20" s="20"/>
    </row>
    <row r="21" spans="1:2" ht="15.75" x14ac:dyDescent="0.25">
      <c r="A21" s="20" t="s">
        <v>21</v>
      </c>
      <c r="B21" s="20"/>
    </row>
    <row r="22" spans="1:2" ht="15.75" x14ac:dyDescent="0.25">
      <c r="A22" s="20" t="s">
        <v>22</v>
      </c>
      <c r="B22" s="20"/>
    </row>
    <row r="23" spans="1:2" ht="15.75" x14ac:dyDescent="0.25">
      <c r="A23" s="20" t="s">
        <v>24</v>
      </c>
      <c r="B23" s="20"/>
    </row>
    <row r="24" spans="1:2" ht="15.75" x14ac:dyDescent="0.25">
      <c r="A24" s="20" t="s">
        <v>25</v>
      </c>
      <c r="B24" s="20"/>
    </row>
    <row r="26" spans="1:2" x14ac:dyDescent="0.25">
      <c r="A26" s="3" t="s">
        <v>26</v>
      </c>
      <c r="B26" s="6">
        <v>0.16</v>
      </c>
    </row>
    <row r="27" spans="1:2" x14ac:dyDescent="0.25">
      <c r="A27" s="3" t="s">
        <v>27</v>
      </c>
      <c r="B27" s="5">
        <f>B9</f>
        <v>1000</v>
      </c>
    </row>
    <row r="28" spans="1:2" x14ac:dyDescent="0.25">
      <c r="A28" s="3" t="s">
        <v>28</v>
      </c>
      <c r="B28" s="4">
        <f>DATEVALUE("06.07.2007")+728</f>
        <v>39997</v>
      </c>
    </row>
    <row r="29" spans="1:2" x14ac:dyDescent="0.25">
      <c r="A29" s="3" t="s">
        <v>41</v>
      </c>
      <c r="B29" s="4">
        <f>DATEVALUE("06.07.2007")+910</f>
        <v>40179</v>
      </c>
    </row>
    <row r="30" spans="1:2" x14ac:dyDescent="0.25">
      <c r="A30" s="3" t="s">
        <v>29</v>
      </c>
      <c r="B30" s="3">
        <f>B29-B28</f>
        <v>182</v>
      </c>
    </row>
    <row r="31" spans="1:2" x14ac:dyDescent="0.25">
      <c r="A31" s="3" t="s">
        <v>30</v>
      </c>
      <c r="B31" s="5">
        <f>ROUND(B26*B27*B30/365,2)</f>
        <v>79.78</v>
      </c>
    </row>
    <row r="32" spans="1:2" x14ac:dyDescent="0.25">
      <c r="A32" s="3" t="s">
        <v>43</v>
      </c>
      <c r="B32" s="15">
        <v>200</v>
      </c>
    </row>
    <row r="33" spans="1:2" x14ac:dyDescent="0.25">
      <c r="A33" s="7" t="s">
        <v>31</v>
      </c>
      <c r="B33" s="8">
        <f>B31*B32</f>
        <v>15956</v>
      </c>
    </row>
    <row r="34" spans="1:2" x14ac:dyDescent="0.25">
      <c r="A34" s="10"/>
      <c r="B34" s="11"/>
    </row>
    <row r="35" spans="1:2" x14ac:dyDescent="0.25">
      <c r="A35" s="3" t="s">
        <v>11</v>
      </c>
      <c r="B35" s="6">
        <v>0.16</v>
      </c>
    </row>
    <row r="36" spans="1:2" x14ac:dyDescent="0.25">
      <c r="A36" s="3" t="s">
        <v>27</v>
      </c>
      <c r="B36" s="5">
        <f>B9</f>
        <v>1000</v>
      </c>
    </row>
    <row r="37" spans="1:2" x14ac:dyDescent="0.25">
      <c r="A37" s="3" t="s">
        <v>10</v>
      </c>
      <c r="B37" s="4">
        <f>DATEVALUE("06.07.2007")+910</f>
        <v>40179</v>
      </c>
    </row>
    <row r="38" spans="1:2" x14ac:dyDescent="0.25">
      <c r="A38" s="3" t="s">
        <v>42</v>
      </c>
      <c r="B38" s="4">
        <f>DATEVALUE("06.07.2007")+1099</f>
        <v>40368</v>
      </c>
    </row>
    <row r="39" spans="1:2" x14ac:dyDescent="0.25">
      <c r="A39" s="3" t="s">
        <v>13</v>
      </c>
      <c r="B39" s="3">
        <f>B38-B37</f>
        <v>189</v>
      </c>
    </row>
    <row r="40" spans="1:2" x14ac:dyDescent="0.25">
      <c r="A40" s="3" t="s">
        <v>14</v>
      </c>
      <c r="B40" s="5">
        <f>ROUND(B35*B36*B39/365,2)</f>
        <v>82.85</v>
      </c>
    </row>
    <row r="41" spans="1:2" x14ac:dyDescent="0.25">
      <c r="A41" s="3" t="s">
        <v>43</v>
      </c>
      <c r="B41" s="15">
        <v>300</v>
      </c>
    </row>
    <row r="42" spans="1:2" x14ac:dyDescent="0.25">
      <c r="A42" s="7" t="s">
        <v>32</v>
      </c>
      <c r="B42" s="8">
        <f>B40*B41</f>
        <v>24855</v>
      </c>
    </row>
    <row r="43" spans="1:2" x14ac:dyDescent="0.25">
      <c r="A43" s="10"/>
      <c r="B43" s="11"/>
    </row>
    <row r="44" spans="1:2" x14ac:dyDescent="0.25">
      <c r="A44" s="10"/>
      <c r="B44" s="11"/>
    </row>
    <row r="45" spans="1:2" ht="15.75" x14ac:dyDescent="0.25">
      <c r="A45" s="18" t="s">
        <v>3</v>
      </c>
      <c r="B45" s="18"/>
    </row>
    <row r="47" spans="1:2" x14ac:dyDescent="0.25">
      <c r="A47" s="3" t="s">
        <v>0</v>
      </c>
      <c r="B47" s="16">
        <v>40896</v>
      </c>
    </row>
    <row r="48" spans="1:2" x14ac:dyDescent="0.25">
      <c r="A48" s="3" t="s">
        <v>1</v>
      </c>
      <c r="B48" s="17">
        <v>8.2500000000000004E-2</v>
      </c>
    </row>
    <row r="50" spans="1:2" x14ac:dyDescent="0.25">
      <c r="A50" s="2" t="s">
        <v>5</v>
      </c>
    </row>
    <row r="52" spans="1:2" x14ac:dyDescent="0.25">
      <c r="A52" s="12" t="s">
        <v>33</v>
      </c>
    </row>
    <row r="53" spans="1:2" x14ac:dyDescent="0.25">
      <c r="A53" s="3" t="s">
        <v>2</v>
      </c>
      <c r="B53" s="4">
        <f>DATEVALUE("06.07.2007")+1099</f>
        <v>40368</v>
      </c>
    </row>
    <row r="54" spans="1:2" x14ac:dyDescent="0.25">
      <c r="A54" s="3" t="s">
        <v>4</v>
      </c>
      <c r="B54" s="3">
        <f>B$47-B53</f>
        <v>528</v>
      </c>
    </row>
    <row r="55" spans="1:2" x14ac:dyDescent="0.25">
      <c r="A55" s="3" t="s">
        <v>34</v>
      </c>
      <c r="B55" s="5">
        <f>ROUND(B10*B54*B$48/360,2)</f>
        <v>36300</v>
      </c>
    </row>
    <row r="57" spans="1:2" x14ac:dyDescent="0.25">
      <c r="A57" s="12" t="s">
        <v>35</v>
      </c>
    </row>
    <row r="58" spans="1:2" ht="31.5" customHeight="1" x14ac:dyDescent="0.25">
      <c r="A58" s="14" t="s">
        <v>51</v>
      </c>
      <c r="B58" s="4">
        <v>40189</v>
      </c>
    </row>
    <row r="59" spans="1:2" x14ac:dyDescent="0.25">
      <c r="A59" s="3" t="s">
        <v>4</v>
      </c>
      <c r="B59" s="3">
        <f>B$47-B58</f>
        <v>707</v>
      </c>
    </row>
    <row r="60" spans="1:2" x14ac:dyDescent="0.25">
      <c r="A60" s="3" t="s">
        <v>34</v>
      </c>
      <c r="B60" s="5">
        <f>ROUND(B33*B59*B$48/360,2)</f>
        <v>2585.1999999999998</v>
      </c>
    </row>
    <row r="62" spans="1:2" x14ac:dyDescent="0.25">
      <c r="A62" s="12" t="s">
        <v>36</v>
      </c>
    </row>
    <row r="63" spans="1:2" x14ac:dyDescent="0.25">
      <c r="A63" s="3" t="s">
        <v>2</v>
      </c>
      <c r="B63" s="4">
        <f>DATEVALUE("06.07.2007")+1099</f>
        <v>40368</v>
      </c>
    </row>
    <row r="64" spans="1:2" x14ac:dyDescent="0.25">
      <c r="A64" s="3" t="s">
        <v>4</v>
      </c>
      <c r="B64" s="3">
        <f>B$47-B63</f>
        <v>528</v>
      </c>
    </row>
    <row r="65" spans="1:2" x14ac:dyDescent="0.25">
      <c r="A65" s="3" t="s">
        <v>34</v>
      </c>
      <c r="B65" s="5">
        <f>ROUND(B42*B64*B$48/360,2)</f>
        <v>3007.46</v>
      </c>
    </row>
    <row r="66" spans="1:2" x14ac:dyDescent="0.25">
      <c r="A66" s="10"/>
      <c r="B66" s="11"/>
    </row>
    <row r="67" spans="1:2" x14ac:dyDescent="0.25">
      <c r="A67" s="10"/>
      <c r="B67" s="11"/>
    </row>
    <row r="68" spans="1:2" ht="15.75" x14ac:dyDescent="0.25">
      <c r="A68" s="18" t="s">
        <v>37</v>
      </c>
      <c r="B68" s="18"/>
    </row>
    <row r="70" spans="1:2" x14ac:dyDescent="0.25">
      <c r="A70" s="3" t="s">
        <v>38</v>
      </c>
      <c r="B70" s="5">
        <f>B10</f>
        <v>300000</v>
      </c>
    </row>
    <row r="71" spans="1:2" x14ac:dyDescent="0.25">
      <c r="A71" s="3" t="s">
        <v>39</v>
      </c>
      <c r="B71" s="5">
        <f>B33+B42</f>
        <v>40811</v>
      </c>
    </row>
    <row r="72" spans="1:2" x14ac:dyDescent="0.25">
      <c r="A72" s="3" t="s">
        <v>15</v>
      </c>
      <c r="B72" s="5">
        <f>B55+B60+B65</f>
        <v>41892.659999999996</v>
      </c>
    </row>
    <row r="73" spans="1:2" x14ac:dyDescent="0.25">
      <c r="A73" s="7" t="s">
        <v>40</v>
      </c>
      <c r="B73" s="8">
        <f>SUM(B70:B72)</f>
        <v>382703.66</v>
      </c>
    </row>
    <row r="77" spans="1:2" ht="15.75" x14ac:dyDescent="0.25">
      <c r="A77" s="25" t="str">
        <f>CONCATENATE(TEXT(B47,"[$-F800]ДДДД, ММММ ДД, ГГГГ"),"                                                                 Морошкин Н.В.")</f>
        <v>19 декабря 2011 г.                                                                 Морошкин Н.В.</v>
      </c>
      <c r="B77" s="25"/>
    </row>
    <row r="78" spans="1:2" ht="15.75" x14ac:dyDescent="0.25">
      <c r="A78" s="24"/>
      <c r="B78" s="24"/>
    </row>
  </sheetData>
  <mergeCells count="20">
    <mergeCell ref="A78:B78"/>
    <mergeCell ref="A45:B45"/>
    <mergeCell ref="A77:B77"/>
    <mergeCell ref="A21:B21"/>
    <mergeCell ref="A22:B22"/>
    <mergeCell ref="A23:B23"/>
    <mergeCell ref="A24:B24"/>
    <mergeCell ref="A68:B68"/>
    <mergeCell ref="A17:B17"/>
    <mergeCell ref="A16:B16"/>
    <mergeCell ref="A18:B18"/>
    <mergeCell ref="A19:B19"/>
    <mergeCell ref="A20:B20"/>
    <mergeCell ref="A6:B6"/>
    <mergeCell ref="A13:B13"/>
    <mergeCell ref="A14:B14"/>
    <mergeCell ref="A15:B15"/>
    <mergeCell ref="A1:B1"/>
    <mergeCell ref="A2:B2"/>
    <mergeCell ref="A3:B3"/>
  </mergeCells>
  <printOptions horizontalCentered="1"/>
  <pageMargins left="0.7086614173228347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="120" zoomScaleNormal="120" workbookViewId="0">
      <selection activeCell="A17" sqref="A17"/>
    </sheetView>
  </sheetViews>
  <sheetFormatPr defaultRowHeight="15" x14ac:dyDescent="0.25"/>
  <cols>
    <col min="1" max="1" width="77.7109375" customWidth="1"/>
    <col min="2" max="2" width="11.28515625" customWidth="1"/>
  </cols>
  <sheetData>
    <row r="1" spans="1:2" ht="15.75" x14ac:dyDescent="0.25">
      <c r="A1" s="21" t="s">
        <v>6</v>
      </c>
      <c r="B1" s="21"/>
    </row>
    <row r="2" spans="1:2" ht="15.75" x14ac:dyDescent="0.25">
      <c r="A2" s="22" t="s">
        <v>7</v>
      </c>
      <c r="B2" s="22"/>
    </row>
    <row r="3" spans="1:2" ht="15.75" x14ac:dyDescent="0.25">
      <c r="A3" s="22" t="s">
        <v>8</v>
      </c>
      <c r="B3" s="22"/>
    </row>
    <row r="4" spans="1:2" ht="15.75" x14ac:dyDescent="0.25">
      <c r="A4" s="13"/>
      <c r="B4" s="13"/>
    </row>
    <row r="5" spans="1:2" ht="15.75" x14ac:dyDescent="0.25">
      <c r="A5" s="13"/>
      <c r="B5" s="13"/>
    </row>
    <row r="6" spans="1:2" ht="15.75" x14ac:dyDescent="0.25">
      <c r="A6" s="18" t="s">
        <v>44</v>
      </c>
      <c r="B6" s="18"/>
    </row>
    <row r="8" spans="1:2" x14ac:dyDescent="0.25">
      <c r="A8" s="3" t="s">
        <v>45</v>
      </c>
      <c r="B8" s="5">
        <f>долг!B73</f>
        <v>382703.66</v>
      </c>
    </row>
    <row r="9" spans="1:2" x14ac:dyDescent="0.25">
      <c r="A9" s="3" t="s">
        <v>46</v>
      </c>
      <c r="B9" s="5">
        <v>200000</v>
      </c>
    </row>
    <row r="10" spans="1:2" x14ac:dyDescent="0.25">
      <c r="A10" s="3" t="s">
        <v>47</v>
      </c>
      <c r="B10" s="5">
        <v>5200</v>
      </c>
    </row>
    <row r="11" spans="1:2" x14ac:dyDescent="0.25">
      <c r="A11" s="3" t="s">
        <v>48</v>
      </c>
      <c r="B11" s="5">
        <f>B8-B9</f>
        <v>182703.65999999997</v>
      </c>
    </row>
    <row r="12" spans="1:2" x14ac:dyDescent="0.25">
      <c r="A12" s="3" t="s">
        <v>49</v>
      </c>
      <c r="B12" s="6">
        <v>0.01</v>
      </c>
    </row>
    <row r="14" spans="1:2" x14ac:dyDescent="0.25">
      <c r="A14" s="7" t="s">
        <v>50</v>
      </c>
      <c r="B14" s="8">
        <f>B10+B11*B12</f>
        <v>7027.0365999999995</v>
      </c>
    </row>
  </sheetData>
  <mergeCells count="4">
    <mergeCell ref="A1:B1"/>
    <mergeCell ref="A2:B2"/>
    <mergeCell ref="A3:B3"/>
    <mergeCell ref="A6:B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долг</vt:lpstr>
      <vt:lpstr>пошлина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Расчеты по иску</dc:title>
  <dc:creator>Николай Морошкин</dc:creator>
  <cp:lastPrinted>2011-07-10T22:38:30Z</cp:lastPrinted>
  <dcterms:created xsi:type="dcterms:W3CDTF">2010-02-13T20:37:22Z</dcterms:created>
  <dcterms:modified xsi:type="dcterms:W3CDTF">2012-01-15T14:45:01Z</dcterms:modified>
</cp:coreProperties>
</file>